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19200" windowHeight="7190"/>
  </bookViews>
  <sheets>
    <sheet name="Avsättningsplan" sheetId="5" r:id="rId1"/>
    <sheet name="Blad1" sheetId="4" r:id="rId2"/>
  </sheets>
  <definedNames>
    <definedName name="_xlnm.Print_Area" localSheetId="0">Avsättningsplan!$B$1:$J$29</definedName>
    <definedName name="_xlnm.Print_Area" localSheetId="1">Blad1!$B$1:$D$33</definedName>
  </definedNames>
  <calcPr calcId="162913"/>
</workbook>
</file>

<file path=xl/calcChain.xml><?xml version="1.0" encoding="utf-8"?>
<calcChain xmlns="http://schemas.openxmlformats.org/spreadsheetml/2006/main">
  <c r="E19" i="5" l="1"/>
  <c r="D5" i="4"/>
  <c r="D6" i="4" s="1"/>
  <c r="D7" i="4" s="1"/>
  <c r="D8" i="4" s="1"/>
  <c r="D9" i="4" s="1"/>
  <c r="D10" i="4" s="1"/>
  <c r="D11" i="4" s="1"/>
  <c r="D12" i="4" s="1"/>
  <c r="D13" i="4" s="1"/>
  <c r="D14" i="4" s="1"/>
  <c r="D15" i="4" s="1"/>
  <c r="D16" i="4" s="1"/>
  <c r="D17" i="4" s="1"/>
  <c r="D18" i="4" s="1"/>
  <c r="D19" i="4" s="1"/>
  <c r="D20" i="4" s="1"/>
  <c r="D21" i="4" s="1"/>
  <c r="D22" i="4" s="1"/>
  <c r="D23" i="4" s="1"/>
  <c r="D24" i="4" s="1"/>
  <c r="D25" i="4" s="1"/>
  <c r="D26" i="4" s="1"/>
  <c r="D27" i="4" s="1"/>
  <c r="D28" i="4" s="1"/>
  <c r="D29" i="4" s="1"/>
  <c r="D30" i="4" s="1"/>
  <c r="D31" i="4" s="1"/>
  <c r="D32" i="4" s="1"/>
  <c r="D33" i="4" s="1"/>
  <c r="D15" i="5"/>
  <c r="G4" i="4" l="1"/>
  <c r="C4" i="4" s="1"/>
  <c r="E5" i="4" l="1"/>
  <c r="G5" i="4" s="1"/>
  <c r="K4" i="4"/>
  <c r="J5" i="4" s="1"/>
  <c r="K5" i="4" s="1"/>
  <c r="J6" i="4" s="1"/>
  <c r="K6" i="4" s="1"/>
  <c r="J7" i="4" s="1"/>
  <c r="K7" i="4" s="1"/>
  <c r="J8" i="4" s="1"/>
  <c r="K8" i="4" s="1"/>
  <c r="J9" i="4" s="1"/>
  <c r="K9" i="4" s="1"/>
  <c r="J10" i="4" s="1"/>
  <c r="K10" i="4" s="1"/>
  <c r="J11" i="4" s="1"/>
  <c r="K11" i="4" s="1"/>
  <c r="J12" i="4" s="1"/>
  <c r="K12" i="4" s="1"/>
  <c r="J13" i="4" s="1"/>
  <c r="K13" i="4" s="1"/>
  <c r="J14" i="4" s="1"/>
  <c r="K14" i="4" s="1"/>
  <c r="E6" i="4" l="1"/>
  <c r="G6" i="4" s="1"/>
  <c r="C5" i="4"/>
  <c r="E7" i="4" l="1"/>
  <c r="G7" i="4" s="1"/>
  <c r="C6" i="4"/>
  <c r="E8" i="4" l="1"/>
  <c r="G8" i="4" s="1"/>
  <c r="C7" i="4"/>
  <c r="E9" i="4" l="1"/>
  <c r="G9" i="4" s="1"/>
  <c r="C8" i="4"/>
  <c r="E10" i="4" l="1"/>
  <c r="G10" i="4" s="1"/>
  <c r="C9" i="4"/>
  <c r="E11" i="4" l="1"/>
  <c r="G11" i="4" s="1"/>
  <c r="C10" i="4"/>
  <c r="E12" i="4" l="1"/>
  <c r="G12" i="4" s="1"/>
  <c r="C11" i="4"/>
  <c r="E13" i="4" l="1"/>
  <c r="G13" i="4" s="1"/>
  <c r="C12" i="4"/>
  <c r="E14" i="4" l="1"/>
  <c r="G14" i="4" s="1"/>
  <c r="C13" i="4"/>
  <c r="M9" i="5" l="1"/>
  <c r="F9" i="5" s="1"/>
  <c r="M7" i="5"/>
  <c r="F7" i="5" s="1"/>
  <c r="G7" i="5" s="1"/>
  <c r="H7" i="5" s="1"/>
  <c r="E15" i="4"/>
  <c r="G15" i="4" s="1"/>
  <c r="C14" i="4"/>
  <c r="E16" i="4" l="1"/>
  <c r="G16" i="4" s="1"/>
  <c r="C15" i="4"/>
  <c r="E17" i="4" l="1"/>
  <c r="G17" i="4" s="1"/>
  <c r="C16" i="4"/>
  <c r="E18" i="4" l="1"/>
  <c r="G18" i="4" s="1"/>
  <c r="C17" i="4"/>
  <c r="E19" i="4" l="1"/>
  <c r="G19" i="4" s="1"/>
  <c r="C18" i="4"/>
  <c r="E20" i="4" l="1"/>
  <c r="G20" i="4" s="1"/>
  <c r="C19" i="4"/>
  <c r="E21" i="4" l="1"/>
  <c r="G21" i="4" s="1"/>
  <c r="C20" i="4"/>
  <c r="E22" i="4" l="1"/>
  <c r="G22" i="4" s="1"/>
  <c r="C21" i="4"/>
  <c r="E23" i="4" l="1"/>
  <c r="G23" i="4" s="1"/>
  <c r="C22" i="4"/>
  <c r="E24" i="4" l="1"/>
  <c r="G24" i="4" s="1"/>
  <c r="C23" i="4"/>
  <c r="M5" i="5" l="1"/>
  <c r="F5" i="5" s="1"/>
  <c r="M8" i="5"/>
  <c r="F8" i="5" s="1"/>
  <c r="G8" i="5" s="1"/>
  <c r="H8" i="5" s="1"/>
  <c r="E25" i="4"/>
  <c r="G25" i="4" s="1"/>
  <c r="C24" i="4"/>
  <c r="E26" i="4" l="1"/>
  <c r="G26" i="4" s="1"/>
  <c r="C25" i="4"/>
  <c r="G5" i="5"/>
  <c r="H5" i="5" l="1"/>
  <c r="E27" i="4"/>
  <c r="G27" i="4" s="1"/>
  <c r="C26" i="4"/>
  <c r="E28" i="4" l="1"/>
  <c r="G28" i="4" s="1"/>
  <c r="C27" i="4"/>
  <c r="E29" i="4" l="1"/>
  <c r="G29" i="4" s="1"/>
  <c r="C28" i="4"/>
  <c r="M6" i="5" s="1"/>
  <c r="F6" i="5" s="1"/>
  <c r="G6" i="5" l="1"/>
  <c r="F15" i="5"/>
  <c r="E30" i="4"/>
  <c r="G30" i="4" s="1"/>
  <c r="C29" i="4"/>
  <c r="E31" i="4" l="1"/>
  <c r="G31" i="4" s="1"/>
  <c r="C30" i="4"/>
  <c r="H6" i="5"/>
  <c r="H15" i="5" s="1"/>
  <c r="G15" i="5"/>
  <c r="E32" i="4" l="1"/>
  <c r="G32" i="4" s="1"/>
  <c r="C31" i="4"/>
  <c r="E33" i="4" l="1"/>
  <c r="G33" i="4" s="1"/>
  <c r="C33" i="4" s="1"/>
  <c r="C32" i="4"/>
</calcChain>
</file>

<file path=xl/sharedStrings.xml><?xml version="1.0" encoding="utf-8"?>
<sst xmlns="http://schemas.openxmlformats.org/spreadsheetml/2006/main" count="35" uniqueCount="35">
  <si>
    <t>Asfaltering</t>
  </si>
  <si>
    <t>Lekplats</t>
  </si>
  <si>
    <t>Dungen, plantering björkar</t>
  </si>
  <si>
    <t>Per år</t>
  </si>
  <si>
    <t>År.</t>
  </si>
  <si>
    <t>Prisutv.</t>
  </si>
  <si>
    <t>Nytt pris</t>
  </si>
  <si>
    <t>Objekt</t>
  </si>
  <si>
    <t>Uppskat. livslängd</t>
  </si>
  <si>
    <t>Summa kostnad:</t>
  </si>
  <si>
    <t>Uppräkningsfaktor</t>
  </si>
  <si>
    <t>Dränering &amp; Brunnar</t>
  </si>
  <si>
    <t>Per fastighet &amp; år</t>
  </si>
  <si>
    <t>En uppdelning och större transparens av samfällighetsavgiften / budgeten skapar större förståelse för årsavgiftens storlek.</t>
  </si>
  <si>
    <t>SNYLTHUMLANS  SAMFÄLLIGHETSFÖRENING</t>
  </si>
  <si>
    <t>Avsättningen för resp. objekt ska spegla samfällighetens återanskaffningsvärde efter uppskattad livslängd.</t>
  </si>
  <si>
    <t>Snylthumlan 35 och Stenhumlan 54 förvalta:</t>
  </si>
  <si>
    <t>Planteringar</t>
  </si>
  <si>
    <t>Dagvattenledningar</t>
  </si>
  <si>
    <t>Brunnar</t>
  </si>
  <si>
    <t>PRISUTVECKLING</t>
  </si>
  <si>
    <t>Resp. objekts kostnad 2016 har uppskattats.</t>
  </si>
  <si>
    <t>Grönområden / planteringar</t>
  </si>
  <si>
    <t>Ber kostn 2016</t>
  </si>
  <si>
    <t>Ber. åter-anskaffn.</t>
  </si>
  <si>
    <t>Återanskaffningsvärdet har inflationsuppräknats med:</t>
  </si>
  <si>
    <t>per år.</t>
  </si>
  <si>
    <t>-       förbindelseleder (gångvägarna),</t>
  </si>
  <si>
    <t>-       grönområden,</t>
  </si>
  <si>
    <t>-       planteringar,</t>
  </si>
  <si>
    <t>-       lekplatser,</t>
  </si>
  <si>
    <t>-       dagvattenledningar och</t>
  </si>
  <si>
    <t>-       brunnar.</t>
  </si>
  <si>
    <r>
      <rPr>
        <sz val="12"/>
        <color theme="1"/>
        <rFont val="Calibri"/>
        <family val="2"/>
        <scheme val="minor"/>
      </rPr>
      <t>Förslag till</t>
    </r>
    <r>
      <rPr>
        <b/>
        <sz val="12"/>
        <color theme="1"/>
        <rFont val="Calibri"/>
        <family val="2"/>
        <scheme val="minor"/>
      </rPr>
      <t xml:space="preserve">  -  Avsättningsplan  2017 &gt;</t>
    </r>
  </si>
  <si>
    <t>Uppdaterad; 2017-11-08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</si>
</sst>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5" formatCode="#,##0\ &quot;kr&quot;;\-#,##0\ &quot;kr&quot;"/>
    <numFmt numFmtId="6" formatCode="#,##0\ &quot;kr&quot;;[Red]\-#,##0\ &quot;kr&quot;"/>
    <numFmt numFmtId="8" formatCode="#,##0.00\ &quot;kr&quot;;[Red]\-#,##0.00\ &quot;kr&quot;"/>
    <numFmt numFmtId="164" formatCode="0.0%"/>
  </numFmts>
  <fonts count="6" x14ac:knownFonts="1">
    <font>
      <sz val="10"/>
      <color theme="1"/>
      <name val="Arial"/>
      <family val="2"/>
    </font>
    <font>
      <sz val="11"/>
      <color theme="1"/>
      <name val="Arial"/>
      <family val="2"/>
    </font>
    <font>
      <sz val="16"/>
      <color theme="1"/>
      <name val="Calibri"/>
      <family val="2"/>
      <scheme val="minor"/>
    </font>
    <font>
      <sz val="10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indexed="64"/>
      </right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indexed="64"/>
      </right>
      <top style="thin">
        <color theme="0"/>
      </top>
      <bottom/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67">
    <xf numFmtId="0" fontId="0" fillId="0" borderId="0" xfId="0"/>
    <xf numFmtId="0" fontId="1" fillId="0" borderId="0" xfId="0" applyFont="1" applyAlignment="1">
      <alignment horizontal="left" indent="1"/>
    </xf>
    <xf numFmtId="0" fontId="1" fillId="0" borderId="0" xfId="0" applyFont="1" applyAlignment="1">
      <alignment horizontal="center"/>
    </xf>
    <xf numFmtId="0" fontId="1" fillId="0" borderId="0" xfId="0" applyFont="1" applyAlignment="1"/>
    <xf numFmtId="0" fontId="0" fillId="0" borderId="0" xfId="0" applyAlignment="1">
      <alignment horizontal="right"/>
    </xf>
    <xf numFmtId="4" fontId="0" fillId="0" borderId="0" xfId="0" applyNumberFormat="1"/>
    <xf numFmtId="0" fontId="2" fillId="0" borderId="0" xfId="0" applyFont="1" applyAlignment="1">
      <alignment horizontal="left" indent="2"/>
    </xf>
    <xf numFmtId="0" fontId="0" fillId="0" borderId="15" xfId="0" applyBorder="1"/>
    <xf numFmtId="10" fontId="0" fillId="0" borderId="15" xfId="0" applyNumberFormat="1" applyBorder="1"/>
    <xf numFmtId="6" fontId="0" fillId="0" borderId="15" xfId="0" applyNumberFormat="1" applyBorder="1"/>
    <xf numFmtId="8" fontId="0" fillId="0" borderId="15" xfId="0" applyNumberFormat="1" applyBorder="1"/>
    <xf numFmtId="164" fontId="0" fillId="0" borderId="15" xfId="1" applyNumberFormat="1" applyFont="1" applyBorder="1"/>
    <xf numFmtId="2" fontId="1" fillId="0" borderId="0" xfId="0" applyNumberFormat="1" applyFont="1" applyAlignment="1">
      <alignment horizontal="center"/>
    </xf>
    <xf numFmtId="0" fontId="0" fillId="0" borderId="0" xfId="0" applyAlignment="1"/>
    <xf numFmtId="0" fontId="4" fillId="0" borderId="0" xfId="0" applyFont="1" applyAlignment="1">
      <alignment horizontal="left" indent="1"/>
    </xf>
    <xf numFmtId="0" fontId="5" fillId="0" borderId="0" xfId="0" applyFont="1" applyAlignment="1">
      <alignment horizontal="center"/>
    </xf>
    <xf numFmtId="14" fontId="5" fillId="0" borderId="0" xfId="0" applyNumberFormat="1" applyFont="1" applyAlignment="1"/>
    <xf numFmtId="0" fontId="5" fillId="0" borderId="0" xfId="0" applyFont="1" applyAlignment="1"/>
    <xf numFmtId="2" fontId="5" fillId="0" borderId="0" xfId="0" applyNumberFormat="1" applyFont="1" applyAlignment="1">
      <alignment horizontal="center"/>
    </xf>
    <xf numFmtId="0" fontId="5" fillId="0" borderId="0" xfId="0" applyFont="1" applyAlignment="1">
      <alignment horizontal="left" indent="1"/>
    </xf>
    <xf numFmtId="6" fontId="5" fillId="0" borderId="0" xfId="0" applyNumberFormat="1" applyFont="1" applyAlignment="1"/>
    <xf numFmtId="0" fontId="4" fillId="4" borderId="3" xfId="0" applyFont="1" applyFill="1" applyBorder="1" applyAlignment="1">
      <alignment horizontal="center"/>
    </xf>
    <xf numFmtId="0" fontId="4" fillId="4" borderId="4" xfId="0" applyFont="1" applyFill="1" applyBorder="1" applyAlignment="1">
      <alignment horizontal="left" indent="1"/>
    </xf>
    <xf numFmtId="0" fontId="4" fillId="4" borderId="4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5" fillId="0" borderId="6" xfId="0" applyFont="1" applyBorder="1" applyAlignment="1"/>
    <xf numFmtId="0" fontId="4" fillId="0" borderId="7" xfId="0" applyFont="1" applyBorder="1" applyAlignment="1"/>
    <xf numFmtId="0" fontId="5" fillId="0" borderId="7" xfId="0" applyFont="1" applyBorder="1" applyAlignment="1"/>
    <xf numFmtId="0" fontId="4" fillId="0" borderId="8" xfId="0" applyFont="1" applyBorder="1" applyAlignment="1"/>
    <xf numFmtId="2" fontId="4" fillId="4" borderId="1" xfId="0" applyNumberFormat="1" applyFont="1" applyFill="1" applyBorder="1" applyAlignment="1">
      <alignment horizontal="center"/>
    </xf>
    <xf numFmtId="6" fontId="4" fillId="0" borderId="0" xfId="0" applyNumberFormat="1" applyFont="1" applyAlignment="1"/>
    <xf numFmtId="0" fontId="4" fillId="0" borderId="0" xfId="0" applyFont="1" applyAlignment="1"/>
    <xf numFmtId="0" fontId="5" fillId="0" borderId="2" xfId="0" applyFont="1" applyBorder="1" applyAlignment="1">
      <alignment horizontal="center"/>
    </xf>
    <xf numFmtId="0" fontId="5" fillId="0" borderId="2" xfId="0" applyFont="1" applyBorder="1" applyAlignment="1">
      <alignment horizontal="left" indent="1"/>
    </xf>
    <xf numFmtId="6" fontId="5" fillId="0" borderId="2" xfId="0" applyNumberFormat="1" applyFont="1" applyBorder="1" applyAlignment="1"/>
    <xf numFmtId="0" fontId="5" fillId="0" borderId="2" xfId="0" applyNumberFormat="1" applyFont="1" applyBorder="1" applyAlignment="1">
      <alignment horizontal="center"/>
    </xf>
    <xf numFmtId="6" fontId="5" fillId="2" borderId="2" xfId="0" applyNumberFormat="1" applyFont="1" applyFill="1" applyBorder="1" applyAlignment="1"/>
    <xf numFmtId="0" fontId="5" fillId="0" borderId="9" xfId="0" applyFont="1" applyBorder="1" applyAlignment="1"/>
    <xf numFmtId="0" fontId="4" fillId="0" borderId="10" xfId="0" applyFont="1" applyBorder="1" applyAlignment="1"/>
    <xf numFmtId="0" fontId="5" fillId="0" borderId="10" xfId="0" applyFont="1" applyBorder="1" applyAlignment="1"/>
    <xf numFmtId="0" fontId="5" fillId="0" borderId="11" xfId="0" applyFont="1" applyBorder="1" applyAlignment="1"/>
    <xf numFmtId="2" fontId="4" fillId="0" borderId="1" xfId="0" applyNumberFormat="1" applyFont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left" indent="1"/>
    </xf>
    <xf numFmtId="6" fontId="5" fillId="3" borderId="1" xfId="0" applyNumberFormat="1" applyFont="1" applyFill="1" applyBorder="1" applyAlignment="1"/>
    <xf numFmtId="0" fontId="5" fillId="3" borderId="1" xfId="0" applyNumberFormat="1" applyFont="1" applyFill="1" applyBorder="1" applyAlignment="1">
      <alignment horizontal="center"/>
    </xf>
    <xf numFmtId="6" fontId="5" fillId="0" borderId="1" xfId="0" applyNumberFormat="1" applyFont="1" applyBorder="1" applyAlignment="1"/>
    <xf numFmtId="6" fontId="5" fillId="2" borderId="1" xfId="0" applyNumberFormat="1" applyFont="1" applyFill="1" applyBorder="1" applyAlignment="1"/>
    <xf numFmtId="0" fontId="5" fillId="3" borderId="11" xfId="0" applyFont="1" applyFill="1" applyBorder="1" applyAlignment="1"/>
    <xf numFmtId="0" fontId="5" fillId="3" borderId="0" xfId="0" applyFont="1" applyFill="1" applyAlignment="1"/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left" indent="1"/>
    </xf>
    <xf numFmtId="0" fontId="5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left" indent="1"/>
    </xf>
    <xf numFmtId="6" fontId="4" fillId="0" borderId="1" xfId="0" applyNumberFormat="1" applyFont="1" applyBorder="1" applyAlignment="1"/>
    <xf numFmtId="0" fontId="4" fillId="0" borderId="12" xfId="0" applyFont="1" applyBorder="1" applyAlignment="1"/>
    <xf numFmtId="0" fontId="5" fillId="0" borderId="13" xfId="0" applyFont="1" applyBorder="1" applyAlignment="1"/>
    <xf numFmtId="0" fontId="5" fillId="0" borderId="14" xfId="0" applyFont="1" applyBorder="1" applyAlignment="1"/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left" indent="1"/>
    </xf>
    <xf numFmtId="6" fontId="4" fillId="0" borderId="0" xfId="0" applyNumberFormat="1" applyFont="1" applyBorder="1" applyAlignment="1"/>
    <xf numFmtId="5" fontId="4" fillId="0" borderId="0" xfId="0" applyNumberFormat="1" applyFont="1" applyBorder="1" applyAlignment="1">
      <alignment horizontal="center"/>
    </xf>
    <xf numFmtId="2" fontId="4" fillId="0" borderId="0" xfId="0" applyNumberFormat="1" applyFont="1" applyBorder="1" applyAlignment="1">
      <alignment horizontal="center"/>
    </xf>
    <xf numFmtId="10" fontId="5" fillId="0" borderId="0" xfId="0" applyNumberFormat="1" applyFont="1" applyAlignment="1">
      <alignment horizontal="center"/>
    </xf>
    <xf numFmtId="0" fontId="5" fillId="5" borderId="0" xfId="0" applyFont="1" applyFill="1" applyAlignment="1">
      <alignment horizontal="left" indent="1"/>
    </xf>
    <xf numFmtId="0" fontId="5" fillId="5" borderId="0" xfId="0" applyFont="1" applyFill="1" applyAlignment="1"/>
  </cellXfs>
  <cellStyles count="2">
    <cellStyle name="Normal" xfId="0" builtinId="0"/>
    <cellStyle name="Procent" xfId="1" builtinId="5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47"/>
  <sheetViews>
    <sheetView tabSelected="1" topLeftCell="B1" workbookViewId="0">
      <pane ySplit="3" topLeftCell="A4" activePane="bottomLeft" state="frozen"/>
      <selection pane="bottomLeft" activeCell="M5" sqref="M5"/>
    </sheetView>
  </sheetViews>
  <sheetFormatPr defaultColWidth="9.1796875" defaultRowHeight="14" x14ac:dyDescent="0.3"/>
  <cols>
    <col min="1" max="1" width="4.26953125" style="3" customWidth="1"/>
    <col min="2" max="2" width="6" style="2" customWidth="1"/>
    <col min="3" max="3" width="37" style="1" customWidth="1"/>
    <col min="4" max="4" width="14" style="3" customWidth="1"/>
    <col min="5" max="5" width="10.81640625" style="3" customWidth="1"/>
    <col min="6" max="8" width="14" style="3" customWidth="1"/>
    <col min="9" max="9" width="9.1796875" style="3"/>
    <col min="10" max="10" width="9.1796875" style="13"/>
    <col min="11" max="12" width="9.1796875" style="3"/>
    <col min="13" max="13" width="14.1796875" style="12" customWidth="1"/>
    <col min="14" max="14" width="11.453125" style="3" bestFit="1" customWidth="1"/>
    <col min="15" max="16384" width="9.1796875" style="3"/>
  </cols>
  <sheetData>
    <row r="1" spans="2:14" s="17" customFormat="1" ht="18" customHeight="1" x14ac:dyDescent="0.35">
      <c r="B1" s="15"/>
      <c r="C1" s="14" t="s">
        <v>14</v>
      </c>
      <c r="D1" s="16"/>
      <c r="G1" s="17" t="s">
        <v>34</v>
      </c>
      <c r="M1" s="18"/>
    </row>
    <row r="2" spans="2:14" s="17" customFormat="1" ht="25.5" customHeight="1" x14ac:dyDescent="0.35">
      <c r="B2" s="15"/>
      <c r="C2" s="14" t="s">
        <v>33</v>
      </c>
      <c r="M2" s="18"/>
    </row>
    <row r="3" spans="2:14" s="17" customFormat="1" ht="18" customHeight="1" thickBot="1" x14ac:dyDescent="0.4">
      <c r="B3" s="15"/>
      <c r="C3" s="19"/>
      <c r="M3" s="18"/>
      <c r="N3" s="20"/>
    </row>
    <row r="4" spans="2:14" s="31" customFormat="1" ht="51" customHeight="1" thickBot="1" x14ac:dyDescent="0.4">
      <c r="B4" s="21"/>
      <c r="C4" s="22" t="s">
        <v>7</v>
      </c>
      <c r="D4" s="23" t="s">
        <v>23</v>
      </c>
      <c r="E4" s="23" t="s">
        <v>8</v>
      </c>
      <c r="F4" s="23" t="s">
        <v>24</v>
      </c>
      <c r="G4" s="23" t="s">
        <v>3</v>
      </c>
      <c r="H4" s="24" t="s">
        <v>12</v>
      </c>
      <c r="I4" s="25"/>
      <c r="J4" s="26"/>
      <c r="K4" s="27"/>
      <c r="L4" s="28"/>
      <c r="M4" s="29" t="s">
        <v>10</v>
      </c>
      <c r="N4" s="30"/>
    </row>
    <row r="5" spans="2:14" s="17" customFormat="1" ht="21" customHeight="1" x14ac:dyDescent="0.35">
      <c r="B5" s="32">
        <v>1</v>
      </c>
      <c r="C5" s="33" t="s">
        <v>0</v>
      </c>
      <c r="D5" s="34">
        <v>100000</v>
      </c>
      <c r="E5" s="35">
        <v>20</v>
      </c>
      <c r="F5" s="34">
        <f>+D5*M5</f>
        <v>148594.73959783552</v>
      </c>
      <c r="G5" s="34">
        <f>+F5/E5</f>
        <v>7429.7369798917762</v>
      </c>
      <c r="H5" s="36">
        <f>+G5/87</f>
        <v>85.399275630939954</v>
      </c>
      <c r="I5" s="37"/>
      <c r="J5" s="38"/>
      <c r="K5" s="39"/>
      <c r="L5" s="40"/>
      <c r="M5" s="41">
        <f>VLOOKUP(E5,Blad1!B4:C33,2)</f>
        <v>1.4859473959783551</v>
      </c>
      <c r="N5" s="20"/>
    </row>
    <row r="6" spans="2:14" s="49" customFormat="1" ht="21" customHeight="1" x14ac:dyDescent="0.35">
      <c r="B6" s="42">
        <v>2</v>
      </c>
      <c r="C6" s="43" t="s">
        <v>1</v>
      </c>
      <c r="D6" s="44">
        <v>200000</v>
      </c>
      <c r="E6" s="45">
        <v>25</v>
      </c>
      <c r="F6" s="46">
        <f>+D6*M6</f>
        <v>328121.19889294618</v>
      </c>
      <c r="G6" s="46">
        <f t="shared" ref="G6:G8" si="0">+F6/E6</f>
        <v>13124.847955717847</v>
      </c>
      <c r="H6" s="47">
        <f t="shared" ref="H6:H8" si="1">+G6/87</f>
        <v>150.86032133009019</v>
      </c>
      <c r="I6" s="37"/>
      <c r="J6" s="38"/>
      <c r="K6" s="39"/>
      <c r="L6" s="48"/>
      <c r="M6" s="41">
        <f>VLOOKUP(E6,Blad1!B4:C33,2)</f>
        <v>1.6406059944647309</v>
      </c>
    </row>
    <row r="7" spans="2:14" s="17" customFormat="1" ht="21" customHeight="1" x14ac:dyDescent="0.35">
      <c r="B7" s="50">
        <v>3</v>
      </c>
      <c r="C7" s="51" t="s">
        <v>2</v>
      </c>
      <c r="D7" s="46">
        <v>50000</v>
      </c>
      <c r="E7" s="52">
        <v>10</v>
      </c>
      <c r="F7" s="46">
        <f>+D7*M7</f>
        <v>60949.720999737867</v>
      </c>
      <c r="G7" s="46">
        <f t="shared" si="0"/>
        <v>6094.9720999737865</v>
      </c>
      <c r="H7" s="47">
        <f t="shared" si="1"/>
        <v>70.057150574411338</v>
      </c>
      <c r="I7" s="37"/>
      <c r="J7" s="38"/>
      <c r="K7" s="39"/>
      <c r="L7" s="40"/>
      <c r="M7" s="41">
        <f>VLOOKUP(E7,Blad1!B4:C33,2)</f>
        <v>1.2189944199947573</v>
      </c>
    </row>
    <row r="8" spans="2:14" s="17" customFormat="1" ht="21" customHeight="1" x14ac:dyDescent="0.35">
      <c r="B8" s="50">
        <v>4</v>
      </c>
      <c r="C8" s="51" t="s">
        <v>11</v>
      </c>
      <c r="D8" s="46">
        <v>50000</v>
      </c>
      <c r="E8" s="52">
        <v>20</v>
      </c>
      <c r="F8" s="46">
        <f>+D8*M8</f>
        <v>74297.36979891776</v>
      </c>
      <c r="G8" s="46">
        <f t="shared" si="0"/>
        <v>3714.8684899458881</v>
      </c>
      <c r="H8" s="47">
        <f t="shared" si="1"/>
        <v>42.699637815469977</v>
      </c>
      <c r="I8" s="37"/>
      <c r="J8" s="39"/>
      <c r="K8" s="39"/>
      <c r="L8" s="40"/>
      <c r="M8" s="41">
        <f>VLOOKUP(E8,Blad1!B4:C33,2)</f>
        <v>1.4859473959783551</v>
      </c>
    </row>
    <row r="9" spans="2:14" s="17" customFormat="1" ht="21" customHeight="1" x14ac:dyDescent="0.35">
      <c r="B9" s="50">
        <v>5</v>
      </c>
      <c r="C9" s="51" t="s">
        <v>22</v>
      </c>
      <c r="D9" s="46">
        <v>50000</v>
      </c>
      <c r="E9" s="52">
        <v>10</v>
      </c>
      <c r="F9" s="46">
        <f>+D9*M9</f>
        <v>60949.720999737867</v>
      </c>
      <c r="G9" s="46"/>
      <c r="H9" s="47"/>
      <c r="I9" s="37"/>
      <c r="J9" s="39"/>
      <c r="K9" s="39"/>
      <c r="L9" s="40"/>
      <c r="M9" s="41">
        <f>VLOOKUP(E9,Blad1!B4:C33,2)</f>
        <v>1.2189944199947573</v>
      </c>
    </row>
    <row r="10" spans="2:14" s="17" customFormat="1" ht="21" customHeight="1" x14ac:dyDescent="0.35">
      <c r="B10" s="50">
        <v>6</v>
      </c>
      <c r="C10" s="51" t="s">
        <v>17</v>
      </c>
      <c r="D10" s="46"/>
      <c r="E10" s="52"/>
      <c r="F10" s="46"/>
      <c r="G10" s="46"/>
      <c r="H10" s="47"/>
      <c r="I10" s="37"/>
      <c r="J10" s="39"/>
      <c r="K10" s="39"/>
      <c r="L10" s="40"/>
      <c r="M10" s="41"/>
    </row>
    <row r="11" spans="2:14" s="17" customFormat="1" ht="21" hidden="1" customHeight="1" x14ac:dyDescent="0.35">
      <c r="B11" s="50">
        <v>7</v>
      </c>
      <c r="C11" s="51" t="s">
        <v>18</v>
      </c>
      <c r="D11" s="46"/>
      <c r="E11" s="52"/>
      <c r="F11" s="46"/>
      <c r="G11" s="46"/>
      <c r="H11" s="47"/>
      <c r="I11" s="37"/>
      <c r="J11" s="39"/>
      <c r="K11" s="39"/>
      <c r="L11" s="40"/>
      <c r="M11" s="41"/>
    </row>
    <row r="12" spans="2:14" s="17" customFormat="1" ht="21" hidden="1" customHeight="1" x14ac:dyDescent="0.35">
      <c r="B12" s="50">
        <v>8</v>
      </c>
      <c r="C12" s="51" t="s">
        <v>19</v>
      </c>
      <c r="D12" s="46"/>
      <c r="E12" s="52"/>
      <c r="F12" s="46"/>
      <c r="G12" s="46"/>
      <c r="H12" s="47"/>
      <c r="I12" s="37"/>
      <c r="J12" s="39"/>
      <c r="K12" s="39"/>
      <c r="L12" s="40"/>
      <c r="M12" s="41"/>
    </row>
    <row r="13" spans="2:14" s="17" customFormat="1" ht="21" customHeight="1" x14ac:dyDescent="0.35">
      <c r="B13" s="50">
        <v>7</v>
      </c>
      <c r="C13" s="51"/>
      <c r="D13" s="46"/>
      <c r="E13" s="52"/>
      <c r="F13" s="46"/>
      <c r="G13" s="46"/>
      <c r="H13" s="47"/>
      <c r="I13" s="37"/>
      <c r="J13" s="39"/>
      <c r="K13" s="39"/>
      <c r="L13" s="40"/>
      <c r="M13" s="41"/>
    </row>
    <row r="14" spans="2:14" s="17" customFormat="1" ht="21" customHeight="1" x14ac:dyDescent="0.35">
      <c r="B14" s="50">
        <v>8</v>
      </c>
      <c r="C14" s="51"/>
      <c r="D14" s="46"/>
      <c r="E14" s="52"/>
      <c r="F14" s="46"/>
      <c r="G14" s="46"/>
      <c r="H14" s="47"/>
      <c r="I14" s="37"/>
      <c r="J14" s="39"/>
      <c r="K14" s="39"/>
      <c r="L14" s="40"/>
      <c r="M14" s="41"/>
    </row>
    <row r="15" spans="2:14" s="17" customFormat="1" ht="21" customHeight="1" x14ac:dyDescent="0.35">
      <c r="B15" s="53"/>
      <c r="C15" s="54" t="s">
        <v>9</v>
      </c>
      <c r="D15" s="55">
        <f>SUM(D5:D9)</f>
        <v>450000</v>
      </c>
      <c r="E15" s="52"/>
      <c r="F15" s="55">
        <f t="shared" ref="F15" si="2">SUM(F5:F8)</f>
        <v>611963.02928943734</v>
      </c>
      <c r="G15" s="55">
        <f>SUM(G5:G8)</f>
        <v>30364.425525529299</v>
      </c>
      <c r="H15" s="55">
        <f>SUM(H5:H8)</f>
        <v>349.01638535091143</v>
      </c>
      <c r="I15" s="56"/>
      <c r="J15" s="57"/>
      <c r="K15" s="57"/>
      <c r="L15" s="58"/>
      <c r="M15" s="41"/>
    </row>
    <row r="16" spans="2:14" s="17" customFormat="1" ht="21" customHeight="1" x14ac:dyDescent="0.35">
      <c r="B16" s="59"/>
      <c r="C16" s="60"/>
      <c r="D16" s="61"/>
      <c r="E16" s="62"/>
      <c r="F16" s="61"/>
      <c r="G16" s="61"/>
      <c r="H16" s="61"/>
      <c r="I16" s="31"/>
      <c r="M16" s="63"/>
    </row>
    <row r="17" spans="2:13" s="17" customFormat="1" ht="21" customHeight="1" x14ac:dyDescent="0.35">
      <c r="B17" s="15"/>
      <c r="C17" s="19" t="s">
        <v>21</v>
      </c>
      <c r="D17" s="20"/>
      <c r="F17" s="20"/>
      <c r="G17" s="20"/>
      <c r="H17" s="20"/>
      <c r="M17" s="18"/>
    </row>
    <row r="18" spans="2:13" s="17" customFormat="1" ht="21" customHeight="1" x14ac:dyDescent="0.35">
      <c r="B18" s="15"/>
      <c r="C18" s="19" t="s">
        <v>15</v>
      </c>
      <c r="D18" s="20"/>
      <c r="F18" s="20"/>
      <c r="G18" s="20"/>
      <c r="H18" s="20"/>
      <c r="M18" s="18"/>
    </row>
    <row r="19" spans="2:13" s="17" customFormat="1" ht="21" customHeight="1" x14ac:dyDescent="0.35">
      <c r="B19" s="15"/>
      <c r="C19" s="19" t="s">
        <v>25</v>
      </c>
      <c r="D19" s="20"/>
      <c r="E19" s="64">
        <f>+Blad1!D4</f>
        <v>0.02</v>
      </c>
      <c r="F19" s="20" t="s">
        <v>26</v>
      </c>
      <c r="G19" s="20"/>
      <c r="H19" s="20"/>
      <c r="M19" s="18"/>
    </row>
    <row r="20" spans="2:13" s="17" customFormat="1" ht="21" customHeight="1" x14ac:dyDescent="0.35">
      <c r="B20" s="15"/>
      <c r="C20" s="19"/>
      <c r="M20" s="18"/>
    </row>
    <row r="21" spans="2:13" s="17" customFormat="1" ht="21" customHeight="1" x14ac:dyDescent="0.35">
      <c r="B21" s="15"/>
      <c r="C21" s="65" t="s">
        <v>16</v>
      </c>
      <c r="D21" s="66"/>
      <c r="M21" s="18"/>
    </row>
    <row r="22" spans="2:13" s="17" customFormat="1" ht="21" customHeight="1" x14ac:dyDescent="0.35">
      <c r="B22" s="15"/>
      <c r="C22" s="65" t="s">
        <v>27</v>
      </c>
      <c r="D22" s="66"/>
      <c r="M22" s="18"/>
    </row>
    <row r="23" spans="2:13" s="17" customFormat="1" ht="15.5" x14ac:dyDescent="0.35">
      <c r="B23" s="15"/>
      <c r="C23" s="65" t="s">
        <v>28</v>
      </c>
      <c r="D23" s="66"/>
      <c r="M23" s="18"/>
    </row>
    <row r="24" spans="2:13" s="17" customFormat="1" ht="15.5" x14ac:dyDescent="0.35">
      <c r="B24" s="15"/>
      <c r="C24" s="65" t="s">
        <v>29</v>
      </c>
      <c r="D24" s="66"/>
      <c r="M24" s="18"/>
    </row>
    <row r="25" spans="2:13" s="17" customFormat="1" ht="15.5" x14ac:dyDescent="0.35">
      <c r="B25" s="15"/>
      <c r="C25" s="65" t="s">
        <v>30</v>
      </c>
      <c r="D25" s="66"/>
      <c r="M25" s="18"/>
    </row>
    <row r="26" spans="2:13" s="17" customFormat="1" ht="15.5" x14ac:dyDescent="0.35">
      <c r="B26" s="15"/>
      <c r="C26" s="65" t="s">
        <v>31</v>
      </c>
      <c r="D26" s="66"/>
      <c r="M26" s="18"/>
    </row>
    <row r="27" spans="2:13" s="17" customFormat="1" ht="15.5" x14ac:dyDescent="0.35">
      <c r="B27" s="15"/>
      <c r="C27" s="65" t="s">
        <v>32</v>
      </c>
      <c r="D27" s="66"/>
      <c r="F27" s="20"/>
      <c r="H27" s="20"/>
      <c r="M27" s="18"/>
    </row>
    <row r="28" spans="2:13" s="17" customFormat="1" ht="15.5" x14ac:dyDescent="0.35">
      <c r="B28" s="15"/>
      <c r="C28" s="19"/>
      <c r="F28" s="20"/>
      <c r="H28" s="20"/>
      <c r="M28" s="18"/>
    </row>
    <row r="29" spans="2:13" s="17" customFormat="1" ht="15.5" x14ac:dyDescent="0.35">
      <c r="B29" s="15"/>
      <c r="C29" s="17" t="s">
        <v>13</v>
      </c>
      <c r="F29" s="20"/>
      <c r="H29" s="20"/>
      <c r="M29" s="18"/>
    </row>
    <row r="30" spans="2:13" s="17" customFormat="1" ht="15.5" x14ac:dyDescent="0.35">
      <c r="B30" s="15"/>
      <c r="C30" s="19"/>
      <c r="M30" s="18"/>
    </row>
    <row r="31" spans="2:13" s="17" customFormat="1" ht="15.5" x14ac:dyDescent="0.35">
      <c r="B31" s="15"/>
      <c r="C31" s="19"/>
      <c r="M31" s="18"/>
    </row>
    <row r="32" spans="2:13" s="17" customFormat="1" ht="15.5" x14ac:dyDescent="0.35">
      <c r="B32" s="15"/>
      <c r="C32" s="19"/>
      <c r="M32" s="18"/>
    </row>
    <row r="33" spans="2:13" s="17" customFormat="1" ht="15.5" x14ac:dyDescent="0.35">
      <c r="B33" s="15"/>
      <c r="C33" s="19"/>
      <c r="M33" s="18"/>
    </row>
    <row r="34" spans="2:13" s="17" customFormat="1" ht="15.5" x14ac:dyDescent="0.35">
      <c r="B34" s="15"/>
      <c r="C34" s="19"/>
      <c r="M34" s="18"/>
    </row>
    <row r="35" spans="2:13" s="17" customFormat="1" ht="15.5" x14ac:dyDescent="0.35">
      <c r="B35" s="15"/>
      <c r="C35" s="19"/>
      <c r="M35" s="18"/>
    </row>
    <row r="36" spans="2:13" s="17" customFormat="1" ht="15.5" x14ac:dyDescent="0.35">
      <c r="B36" s="15"/>
      <c r="C36" s="19"/>
      <c r="M36" s="18"/>
    </row>
    <row r="37" spans="2:13" s="17" customFormat="1" ht="15.5" x14ac:dyDescent="0.35">
      <c r="B37" s="15"/>
      <c r="M37" s="18"/>
    </row>
    <row r="38" spans="2:13" s="17" customFormat="1" ht="15.5" x14ac:dyDescent="0.35">
      <c r="B38" s="15"/>
      <c r="C38" s="19"/>
      <c r="M38" s="18"/>
    </row>
    <row r="39" spans="2:13" s="17" customFormat="1" ht="15.5" x14ac:dyDescent="0.35">
      <c r="B39" s="15"/>
      <c r="C39" s="19"/>
      <c r="M39" s="18"/>
    </row>
    <row r="40" spans="2:13" s="17" customFormat="1" ht="15.5" x14ac:dyDescent="0.35">
      <c r="B40" s="15"/>
      <c r="C40" s="19"/>
      <c r="M40" s="18"/>
    </row>
    <row r="41" spans="2:13" s="17" customFormat="1" ht="15.5" x14ac:dyDescent="0.35">
      <c r="B41" s="15"/>
      <c r="C41" s="19"/>
      <c r="M41" s="18"/>
    </row>
    <row r="42" spans="2:13" s="17" customFormat="1" ht="15.5" x14ac:dyDescent="0.35">
      <c r="B42" s="15"/>
      <c r="C42" s="19"/>
      <c r="M42" s="18"/>
    </row>
    <row r="43" spans="2:13" s="17" customFormat="1" ht="15.5" x14ac:dyDescent="0.35">
      <c r="B43" s="15"/>
      <c r="C43" s="19"/>
      <c r="M43" s="18"/>
    </row>
    <row r="44" spans="2:13" s="17" customFormat="1" ht="15.5" x14ac:dyDescent="0.35">
      <c r="B44" s="15"/>
      <c r="C44" s="19"/>
      <c r="M44" s="18"/>
    </row>
    <row r="46" spans="2:13" x14ac:dyDescent="0.3">
      <c r="J46" s="3"/>
    </row>
    <row r="47" spans="2:13" x14ac:dyDescent="0.3">
      <c r="J47" s="3"/>
    </row>
  </sheetData>
  <pageMargins left="0.61" right="0.27559055118110237" top="0.62" bottom="0.56000000000000005" header="0.31496062992125984" footer="0.17"/>
  <pageSetup paperSize="9" scale="90" orientation="landscape" horizontalDpi="0" verticalDpi="0" r:id="rId1"/>
  <headerFooter>
    <oddFooter>&amp;R&amp;F / 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33"/>
  <sheetViews>
    <sheetView workbookViewId="0">
      <selection activeCell="C9" sqref="C9"/>
    </sheetView>
  </sheetViews>
  <sheetFormatPr defaultRowHeight="12.5" x14ac:dyDescent="0.25"/>
  <cols>
    <col min="3" max="3" width="18.7265625" customWidth="1"/>
    <col min="4" max="4" width="13.81640625" customWidth="1"/>
    <col min="5" max="5" width="9.81640625" customWidth="1"/>
    <col min="7" max="8" width="9.81640625" customWidth="1"/>
    <col min="10" max="11" width="9.1796875" style="5"/>
  </cols>
  <sheetData>
    <row r="1" spans="2:11" ht="21" x14ac:dyDescent="0.5">
      <c r="B1" s="6" t="s">
        <v>20</v>
      </c>
    </row>
    <row r="3" spans="2:11" ht="18" customHeight="1" x14ac:dyDescent="0.25">
      <c r="B3" s="4" t="s">
        <v>4</v>
      </c>
      <c r="C3" s="4"/>
      <c r="D3" s="4" t="s">
        <v>5</v>
      </c>
      <c r="E3" s="4"/>
      <c r="G3" s="4" t="s">
        <v>6</v>
      </c>
      <c r="H3" s="4"/>
      <c r="I3" s="4"/>
    </row>
    <row r="4" spans="2:11" ht="21.75" customHeight="1" x14ac:dyDescent="0.25">
      <c r="B4" s="7">
        <v>1</v>
      </c>
      <c r="C4" s="11">
        <f>+G4/100</f>
        <v>1.02</v>
      </c>
      <c r="D4" s="8">
        <v>0.02</v>
      </c>
      <c r="E4" s="9">
        <v>100</v>
      </c>
      <c r="F4" s="7"/>
      <c r="G4" s="10">
        <f>+E4*(1+D4)</f>
        <v>102</v>
      </c>
      <c r="H4" s="7"/>
      <c r="J4" s="5">
        <v>100</v>
      </c>
      <c r="K4" s="5">
        <f>+J4*1.03</f>
        <v>103</v>
      </c>
    </row>
    <row r="5" spans="2:11" ht="21.75" customHeight="1" x14ac:dyDescent="0.25">
      <c r="B5" s="7">
        <v>2</v>
      </c>
      <c r="C5" s="11">
        <f t="shared" ref="C5:C33" si="0">+G5/100</f>
        <v>1.0404</v>
      </c>
      <c r="D5" s="8">
        <f>+D4</f>
        <v>0.02</v>
      </c>
      <c r="E5" s="10">
        <f>+G4</f>
        <v>102</v>
      </c>
      <c r="F5" s="7"/>
      <c r="G5" s="10">
        <f>+E5*(1+D5)</f>
        <v>104.04</v>
      </c>
      <c r="H5" s="7"/>
      <c r="J5" s="5">
        <f>+K4</f>
        <v>103</v>
      </c>
      <c r="K5" s="5">
        <f>+J5*1.03</f>
        <v>106.09</v>
      </c>
    </row>
    <row r="6" spans="2:11" ht="21.75" customHeight="1" x14ac:dyDescent="0.25">
      <c r="B6" s="7">
        <v>3</v>
      </c>
      <c r="C6" s="11">
        <f t="shared" si="0"/>
        <v>1.0612079999999999</v>
      </c>
      <c r="D6" s="8">
        <f t="shared" ref="D6:D33" si="1">+D5</f>
        <v>0.02</v>
      </c>
      <c r="E6" s="10">
        <f t="shared" ref="E6:E33" si="2">+G5</f>
        <v>104.04</v>
      </c>
      <c r="F6" s="7"/>
      <c r="G6" s="10">
        <f t="shared" ref="G6:G33" si="3">+E6*(1+D6)</f>
        <v>106.1208</v>
      </c>
      <c r="H6" s="7"/>
      <c r="J6" s="5">
        <f t="shared" ref="J6:J14" si="4">+K5</f>
        <v>106.09</v>
      </c>
      <c r="K6" s="5">
        <f t="shared" ref="K6:K14" si="5">+J6*1.03</f>
        <v>109.2727</v>
      </c>
    </row>
    <row r="7" spans="2:11" ht="21.75" customHeight="1" x14ac:dyDescent="0.25">
      <c r="B7" s="7">
        <v>4</v>
      </c>
      <c r="C7" s="11">
        <f t="shared" si="0"/>
        <v>1.08243216</v>
      </c>
      <c r="D7" s="8">
        <f t="shared" si="1"/>
        <v>0.02</v>
      </c>
      <c r="E7" s="10">
        <f t="shared" si="2"/>
        <v>106.1208</v>
      </c>
      <c r="F7" s="7"/>
      <c r="G7" s="10">
        <f t="shared" si="3"/>
        <v>108.243216</v>
      </c>
      <c r="H7" s="7"/>
      <c r="J7" s="5">
        <f t="shared" si="4"/>
        <v>109.2727</v>
      </c>
      <c r="K7" s="5">
        <f t="shared" si="5"/>
        <v>112.550881</v>
      </c>
    </row>
    <row r="8" spans="2:11" ht="21.75" customHeight="1" x14ac:dyDescent="0.25">
      <c r="B8" s="7">
        <v>5</v>
      </c>
      <c r="C8" s="11">
        <f t="shared" si="0"/>
        <v>1.1040808032</v>
      </c>
      <c r="D8" s="8">
        <f t="shared" si="1"/>
        <v>0.02</v>
      </c>
      <c r="E8" s="10">
        <f t="shared" si="2"/>
        <v>108.243216</v>
      </c>
      <c r="F8" s="7"/>
      <c r="G8" s="10">
        <f t="shared" si="3"/>
        <v>110.40808032000001</v>
      </c>
      <c r="H8" s="7"/>
      <c r="J8" s="5">
        <f t="shared" si="4"/>
        <v>112.550881</v>
      </c>
      <c r="K8" s="5">
        <f t="shared" si="5"/>
        <v>115.92740743</v>
      </c>
    </row>
    <row r="9" spans="2:11" ht="21.75" customHeight="1" x14ac:dyDescent="0.25">
      <c r="B9" s="7">
        <v>6</v>
      </c>
      <c r="C9" s="11">
        <f t="shared" si="0"/>
        <v>1.1261624192640001</v>
      </c>
      <c r="D9" s="8">
        <f t="shared" si="1"/>
        <v>0.02</v>
      </c>
      <c r="E9" s="10">
        <f t="shared" si="2"/>
        <v>110.40808032000001</v>
      </c>
      <c r="F9" s="7"/>
      <c r="G9" s="10">
        <f t="shared" si="3"/>
        <v>112.61624192640001</v>
      </c>
      <c r="H9" s="7"/>
      <c r="J9" s="5">
        <f t="shared" si="4"/>
        <v>115.92740743</v>
      </c>
      <c r="K9" s="5">
        <f t="shared" si="5"/>
        <v>119.4052296529</v>
      </c>
    </row>
    <row r="10" spans="2:11" ht="21.75" customHeight="1" x14ac:dyDescent="0.25">
      <c r="B10" s="7">
        <v>7</v>
      </c>
      <c r="C10" s="11">
        <f t="shared" si="0"/>
        <v>1.14868566764928</v>
      </c>
      <c r="D10" s="8">
        <f t="shared" si="1"/>
        <v>0.02</v>
      </c>
      <c r="E10" s="10">
        <f t="shared" si="2"/>
        <v>112.61624192640001</v>
      </c>
      <c r="F10" s="7"/>
      <c r="G10" s="10">
        <f t="shared" si="3"/>
        <v>114.868566764928</v>
      </c>
      <c r="H10" s="7"/>
      <c r="J10" s="5">
        <f>+K9</f>
        <v>119.4052296529</v>
      </c>
      <c r="K10" s="5">
        <f>+J10*1.03</f>
        <v>122.987386542487</v>
      </c>
    </row>
    <row r="11" spans="2:11" ht="21.75" customHeight="1" x14ac:dyDescent="0.25">
      <c r="B11" s="7">
        <v>8</v>
      </c>
      <c r="C11" s="11">
        <f t="shared" si="0"/>
        <v>1.1716593810022657</v>
      </c>
      <c r="D11" s="8">
        <f t="shared" si="1"/>
        <v>0.02</v>
      </c>
      <c r="E11" s="10">
        <f t="shared" si="2"/>
        <v>114.868566764928</v>
      </c>
      <c r="F11" s="7"/>
      <c r="G11" s="10">
        <f t="shared" si="3"/>
        <v>117.16593810022657</v>
      </c>
      <c r="H11" s="7"/>
      <c r="J11" s="5">
        <f t="shared" si="4"/>
        <v>122.987386542487</v>
      </c>
      <c r="K11" s="5">
        <f t="shared" si="5"/>
        <v>126.67700813876162</v>
      </c>
    </row>
    <row r="12" spans="2:11" ht="21.75" customHeight="1" x14ac:dyDescent="0.25">
      <c r="B12" s="7">
        <v>9</v>
      </c>
      <c r="C12" s="11">
        <f t="shared" si="0"/>
        <v>1.1950925686223111</v>
      </c>
      <c r="D12" s="8">
        <f t="shared" si="1"/>
        <v>0.02</v>
      </c>
      <c r="E12" s="10">
        <f t="shared" si="2"/>
        <v>117.16593810022657</v>
      </c>
      <c r="F12" s="7"/>
      <c r="G12" s="10">
        <f t="shared" si="3"/>
        <v>119.5092568622311</v>
      </c>
      <c r="H12" s="7"/>
      <c r="J12" s="5">
        <f t="shared" si="4"/>
        <v>126.67700813876162</v>
      </c>
      <c r="K12" s="5">
        <f t="shared" si="5"/>
        <v>130.47731838292447</v>
      </c>
    </row>
    <row r="13" spans="2:11" ht="21.75" customHeight="1" x14ac:dyDescent="0.25">
      <c r="B13" s="7">
        <v>10</v>
      </c>
      <c r="C13" s="11">
        <f t="shared" si="0"/>
        <v>1.2189944199947573</v>
      </c>
      <c r="D13" s="8">
        <f t="shared" si="1"/>
        <v>0.02</v>
      </c>
      <c r="E13" s="10">
        <f t="shared" si="2"/>
        <v>119.5092568622311</v>
      </c>
      <c r="F13" s="7"/>
      <c r="G13" s="10">
        <f t="shared" si="3"/>
        <v>121.89944199947573</v>
      </c>
      <c r="H13" s="7"/>
      <c r="J13" s="5">
        <f t="shared" si="4"/>
        <v>130.47731838292447</v>
      </c>
      <c r="K13" s="5">
        <f t="shared" si="5"/>
        <v>134.39163793441222</v>
      </c>
    </row>
    <row r="14" spans="2:11" ht="21.75" customHeight="1" x14ac:dyDescent="0.25">
      <c r="B14" s="7">
        <v>11</v>
      </c>
      <c r="C14" s="11">
        <f t="shared" si="0"/>
        <v>1.2433743083946525</v>
      </c>
      <c r="D14" s="8">
        <f t="shared" si="1"/>
        <v>0.02</v>
      </c>
      <c r="E14" s="10">
        <f t="shared" si="2"/>
        <v>121.89944199947573</v>
      </c>
      <c r="F14" s="7"/>
      <c r="G14" s="10">
        <f t="shared" si="3"/>
        <v>124.33743083946524</v>
      </c>
      <c r="H14" s="7"/>
      <c r="J14" s="5">
        <f t="shared" si="4"/>
        <v>134.39163793441222</v>
      </c>
      <c r="K14" s="5">
        <f t="shared" si="5"/>
        <v>138.4233870724446</v>
      </c>
    </row>
    <row r="15" spans="2:11" ht="21.75" customHeight="1" x14ac:dyDescent="0.25">
      <c r="B15" s="7">
        <v>12</v>
      </c>
      <c r="C15" s="11">
        <f t="shared" si="0"/>
        <v>1.2682417945625455</v>
      </c>
      <c r="D15" s="8">
        <f t="shared" si="1"/>
        <v>0.02</v>
      </c>
      <c r="E15" s="10">
        <f t="shared" si="2"/>
        <v>124.33743083946524</v>
      </c>
      <c r="F15" s="7"/>
      <c r="G15" s="10">
        <f t="shared" si="3"/>
        <v>126.82417945625456</v>
      </c>
      <c r="H15" s="7"/>
    </row>
    <row r="16" spans="2:11" ht="21.75" customHeight="1" x14ac:dyDescent="0.25">
      <c r="B16" s="7">
        <v>13</v>
      </c>
      <c r="C16" s="11">
        <f t="shared" si="0"/>
        <v>1.2936066304537965</v>
      </c>
      <c r="D16" s="8">
        <f t="shared" si="1"/>
        <v>0.02</v>
      </c>
      <c r="E16" s="10">
        <f t="shared" si="2"/>
        <v>126.82417945625456</v>
      </c>
      <c r="F16" s="7"/>
      <c r="G16" s="10">
        <f t="shared" si="3"/>
        <v>129.36066304537965</v>
      </c>
      <c r="H16" s="7"/>
    </row>
    <row r="17" spans="2:8" ht="21.75" customHeight="1" x14ac:dyDescent="0.25">
      <c r="B17" s="7">
        <v>14</v>
      </c>
      <c r="C17" s="11">
        <f t="shared" si="0"/>
        <v>1.3194787630628724</v>
      </c>
      <c r="D17" s="8">
        <f t="shared" si="1"/>
        <v>0.02</v>
      </c>
      <c r="E17" s="10">
        <f t="shared" si="2"/>
        <v>129.36066304537965</v>
      </c>
      <c r="F17" s="7"/>
      <c r="G17" s="10">
        <f t="shared" si="3"/>
        <v>131.94787630628724</v>
      </c>
      <c r="H17" s="7"/>
    </row>
    <row r="18" spans="2:8" ht="21.75" customHeight="1" x14ac:dyDescent="0.25">
      <c r="B18" s="7">
        <v>15</v>
      </c>
      <c r="C18" s="11">
        <f t="shared" si="0"/>
        <v>1.3458683383241299</v>
      </c>
      <c r="D18" s="8">
        <f t="shared" si="1"/>
        <v>0.02</v>
      </c>
      <c r="E18" s="10">
        <f t="shared" si="2"/>
        <v>131.94787630628724</v>
      </c>
      <c r="F18" s="7"/>
      <c r="G18" s="10">
        <f t="shared" si="3"/>
        <v>134.58683383241299</v>
      </c>
      <c r="H18" s="7"/>
    </row>
    <row r="19" spans="2:8" ht="21.75" customHeight="1" x14ac:dyDescent="0.25">
      <c r="B19" s="7">
        <v>16</v>
      </c>
      <c r="C19" s="11">
        <f t="shared" si="0"/>
        <v>1.3727857050906127</v>
      </c>
      <c r="D19" s="8">
        <f t="shared" si="1"/>
        <v>0.02</v>
      </c>
      <c r="E19" s="10">
        <f t="shared" si="2"/>
        <v>134.58683383241299</v>
      </c>
      <c r="F19" s="7"/>
      <c r="G19" s="10">
        <f t="shared" si="3"/>
        <v>137.27857050906127</v>
      </c>
      <c r="H19" s="7"/>
    </row>
    <row r="20" spans="2:8" ht="21.75" customHeight="1" x14ac:dyDescent="0.25">
      <c r="B20" s="7">
        <v>17</v>
      </c>
      <c r="C20" s="11">
        <f t="shared" si="0"/>
        <v>1.4002414191924251</v>
      </c>
      <c r="D20" s="8">
        <f t="shared" si="1"/>
        <v>0.02</v>
      </c>
      <c r="E20" s="10">
        <f t="shared" si="2"/>
        <v>137.27857050906127</v>
      </c>
      <c r="F20" s="7"/>
      <c r="G20" s="10">
        <f t="shared" si="3"/>
        <v>140.02414191924251</v>
      </c>
      <c r="H20" s="7"/>
    </row>
    <row r="21" spans="2:8" ht="21.75" customHeight="1" x14ac:dyDescent="0.25">
      <c r="B21" s="7">
        <v>18</v>
      </c>
      <c r="C21" s="11">
        <f t="shared" si="0"/>
        <v>1.4282462475762736</v>
      </c>
      <c r="D21" s="8">
        <f t="shared" si="1"/>
        <v>0.02</v>
      </c>
      <c r="E21" s="10">
        <f t="shared" si="2"/>
        <v>140.02414191924251</v>
      </c>
      <c r="F21" s="7"/>
      <c r="G21" s="10">
        <f t="shared" si="3"/>
        <v>142.82462475762736</v>
      </c>
      <c r="H21" s="7"/>
    </row>
    <row r="22" spans="2:8" ht="21.75" customHeight="1" x14ac:dyDescent="0.25">
      <c r="B22" s="7">
        <v>19</v>
      </c>
      <c r="C22" s="11">
        <f t="shared" si="0"/>
        <v>1.456811172527799</v>
      </c>
      <c r="D22" s="8">
        <f t="shared" si="1"/>
        <v>0.02</v>
      </c>
      <c r="E22" s="10">
        <f t="shared" si="2"/>
        <v>142.82462475762736</v>
      </c>
      <c r="F22" s="7"/>
      <c r="G22" s="10">
        <f t="shared" si="3"/>
        <v>145.6811172527799</v>
      </c>
      <c r="H22" s="7"/>
    </row>
    <row r="23" spans="2:8" ht="21.75" customHeight="1" x14ac:dyDescent="0.25">
      <c r="B23" s="7">
        <v>20</v>
      </c>
      <c r="C23" s="11">
        <f t="shared" si="0"/>
        <v>1.4859473959783551</v>
      </c>
      <c r="D23" s="8">
        <f t="shared" si="1"/>
        <v>0.02</v>
      </c>
      <c r="E23" s="10">
        <f t="shared" si="2"/>
        <v>145.6811172527799</v>
      </c>
      <c r="F23" s="7"/>
      <c r="G23" s="10">
        <f t="shared" si="3"/>
        <v>148.59473959783551</v>
      </c>
      <c r="H23" s="7"/>
    </row>
    <row r="24" spans="2:8" ht="21.75" customHeight="1" x14ac:dyDescent="0.25">
      <c r="B24" s="7">
        <v>21</v>
      </c>
      <c r="C24" s="11">
        <f t="shared" si="0"/>
        <v>1.5156663438979223</v>
      </c>
      <c r="D24" s="8">
        <f t="shared" si="1"/>
        <v>0.02</v>
      </c>
      <c r="E24" s="10">
        <f t="shared" si="2"/>
        <v>148.59473959783551</v>
      </c>
      <c r="F24" s="7"/>
      <c r="G24" s="10">
        <f t="shared" si="3"/>
        <v>151.56663438979223</v>
      </c>
      <c r="H24" s="7"/>
    </row>
    <row r="25" spans="2:8" ht="21.75" customHeight="1" x14ac:dyDescent="0.25">
      <c r="B25" s="7">
        <v>22</v>
      </c>
      <c r="C25" s="11">
        <f t="shared" si="0"/>
        <v>1.5459796707758806</v>
      </c>
      <c r="D25" s="8">
        <f t="shared" si="1"/>
        <v>0.02</v>
      </c>
      <c r="E25" s="10">
        <f t="shared" si="2"/>
        <v>151.56663438979223</v>
      </c>
      <c r="F25" s="7"/>
      <c r="G25" s="10">
        <f t="shared" si="3"/>
        <v>154.59796707758807</v>
      </c>
      <c r="H25" s="7"/>
    </row>
    <row r="26" spans="2:8" ht="21.75" customHeight="1" x14ac:dyDescent="0.25">
      <c r="B26" s="7">
        <v>23</v>
      </c>
      <c r="C26" s="11">
        <f t="shared" si="0"/>
        <v>1.5768992641913981</v>
      </c>
      <c r="D26" s="8">
        <f t="shared" si="1"/>
        <v>0.02</v>
      </c>
      <c r="E26" s="10">
        <f t="shared" si="2"/>
        <v>154.59796707758807</v>
      </c>
      <c r="F26" s="7"/>
      <c r="G26" s="10">
        <f t="shared" si="3"/>
        <v>157.68992641913982</v>
      </c>
      <c r="H26" s="7"/>
    </row>
    <row r="27" spans="2:8" ht="21.75" customHeight="1" x14ac:dyDescent="0.25">
      <c r="B27" s="7">
        <v>24</v>
      </c>
      <c r="C27" s="11">
        <f t="shared" si="0"/>
        <v>1.6084372494752261</v>
      </c>
      <c r="D27" s="8">
        <f t="shared" si="1"/>
        <v>0.02</v>
      </c>
      <c r="E27" s="10">
        <f t="shared" si="2"/>
        <v>157.68992641913982</v>
      </c>
      <c r="F27" s="7"/>
      <c r="G27" s="10">
        <f t="shared" si="3"/>
        <v>160.84372494752262</v>
      </c>
      <c r="H27" s="7"/>
    </row>
    <row r="28" spans="2:8" ht="21.75" customHeight="1" x14ac:dyDescent="0.25">
      <c r="B28" s="7">
        <v>25</v>
      </c>
      <c r="C28" s="11">
        <f t="shared" si="0"/>
        <v>1.6406059944647309</v>
      </c>
      <c r="D28" s="8">
        <f t="shared" si="1"/>
        <v>0.02</v>
      </c>
      <c r="E28" s="10">
        <f t="shared" si="2"/>
        <v>160.84372494752262</v>
      </c>
      <c r="F28" s="7"/>
      <c r="G28" s="10">
        <f t="shared" si="3"/>
        <v>164.06059944647308</v>
      </c>
      <c r="H28" s="7"/>
    </row>
    <row r="29" spans="2:8" ht="21.75" customHeight="1" x14ac:dyDescent="0.25">
      <c r="B29" s="7">
        <v>26</v>
      </c>
      <c r="C29" s="11">
        <f t="shared" si="0"/>
        <v>1.6734181143540254</v>
      </c>
      <c r="D29" s="8">
        <f t="shared" si="1"/>
        <v>0.02</v>
      </c>
      <c r="E29" s="10">
        <f t="shared" si="2"/>
        <v>164.06059944647308</v>
      </c>
      <c r="F29" s="7"/>
      <c r="G29" s="10">
        <f t="shared" si="3"/>
        <v>167.34181143540255</v>
      </c>
      <c r="H29" s="7"/>
    </row>
    <row r="30" spans="2:8" ht="21.75" customHeight="1" x14ac:dyDescent="0.25">
      <c r="B30" s="7">
        <v>27</v>
      </c>
      <c r="C30" s="11">
        <f t="shared" si="0"/>
        <v>1.7068864766411058</v>
      </c>
      <c r="D30" s="8">
        <f t="shared" si="1"/>
        <v>0.02</v>
      </c>
      <c r="E30" s="10">
        <f t="shared" si="2"/>
        <v>167.34181143540255</v>
      </c>
      <c r="F30" s="7"/>
      <c r="G30" s="10">
        <f t="shared" si="3"/>
        <v>170.68864766411059</v>
      </c>
      <c r="H30" s="7"/>
    </row>
    <row r="31" spans="2:8" ht="21.75" customHeight="1" x14ac:dyDescent="0.25">
      <c r="B31" s="7">
        <v>28</v>
      </c>
      <c r="C31" s="11">
        <f t="shared" si="0"/>
        <v>1.7410242061739281</v>
      </c>
      <c r="D31" s="8">
        <f t="shared" si="1"/>
        <v>0.02</v>
      </c>
      <c r="E31" s="10">
        <f t="shared" si="2"/>
        <v>170.68864766411059</v>
      </c>
      <c r="F31" s="7"/>
      <c r="G31" s="10">
        <f t="shared" si="3"/>
        <v>174.1024206173928</v>
      </c>
      <c r="H31" s="7"/>
    </row>
    <row r="32" spans="2:8" ht="21.75" customHeight="1" x14ac:dyDescent="0.25">
      <c r="B32" s="7">
        <v>29</v>
      </c>
      <c r="C32" s="11">
        <f t="shared" si="0"/>
        <v>1.7758446902974065</v>
      </c>
      <c r="D32" s="8">
        <f t="shared" si="1"/>
        <v>0.02</v>
      </c>
      <c r="E32" s="10">
        <f t="shared" si="2"/>
        <v>174.1024206173928</v>
      </c>
      <c r="F32" s="7"/>
      <c r="G32" s="10">
        <f t="shared" si="3"/>
        <v>177.58446902974066</v>
      </c>
      <c r="H32" s="7"/>
    </row>
    <row r="33" spans="2:8" ht="21.75" customHeight="1" x14ac:dyDescent="0.25">
      <c r="B33" s="7">
        <v>30</v>
      </c>
      <c r="C33" s="11">
        <f t="shared" si="0"/>
        <v>1.8113615841033548</v>
      </c>
      <c r="D33" s="8">
        <f t="shared" si="1"/>
        <v>0.02</v>
      </c>
      <c r="E33" s="10">
        <f t="shared" si="2"/>
        <v>177.58446902974066</v>
      </c>
      <c r="F33" s="7"/>
      <c r="G33" s="10">
        <f t="shared" si="3"/>
        <v>181.13615841033547</v>
      </c>
      <c r="H33" s="7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2</vt:i4>
      </vt:variant>
      <vt:variant>
        <vt:lpstr>Namngivna områden</vt:lpstr>
      </vt:variant>
      <vt:variant>
        <vt:i4>2</vt:i4>
      </vt:variant>
    </vt:vector>
  </HeadingPairs>
  <TitlesOfParts>
    <vt:vector size="4" baseType="lpstr">
      <vt:lpstr>Avsättningsplan</vt:lpstr>
      <vt:lpstr>Blad1</vt:lpstr>
      <vt:lpstr>Avsättningsplan!Utskriftsområde</vt:lpstr>
      <vt:lpstr>Blad1!Utskriftsområde</vt:lpstr>
    </vt:vector>
  </TitlesOfParts>
  <Company>Siemens AG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Raadeklint, Ulf (E O IP TI FT GT FSP)</dc:creator>
  <cp:lastModifiedBy>Anders Bäckstrand</cp:lastModifiedBy>
  <cp:lastPrinted>2017-11-21T18:06:34Z</cp:lastPrinted>
  <dcterms:created xsi:type="dcterms:W3CDTF">2014-08-31T12:32:15Z</dcterms:created>
  <dcterms:modified xsi:type="dcterms:W3CDTF">2018-01-09T20:15:31Z</dcterms:modified>
</cp:coreProperties>
</file>